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40" windowHeight="13170"/>
  </bookViews>
  <sheets>
    <sheet name="Tabelle1" sheetId="1" r:id="rId1"/>
  </sheets>
  <definedNames>
    <definedName name="_xlnm.Print_Area" localSheetId="0">Tabelle1!$A$1:$P$49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G13" i="1"/>
  <c r="H16" i="1"/>
  <c r="G16" i="1"/>
  <c r="F16" i="1"/>
  <c r="E16" i="1"/>
  <c r="D16" i="1"/>
  <c r="C16" i="1"/>
  <c r="H13" i="1"/>
  <c r="G17" i="1"/>
  <c r="G18" i="1" s="1"/>
  <c r="F17" i="1"/>
  <c r="F18" i="1" s="1"/>
  <c r="E17" i="1"/>
  <c r="E18" i="1" s="1"/>
  <c r="D17" i="1"/>
  <c r="D18" i="1" s="1"/>
  <c r="C17" i="1"/>
  <c r="C18" i="1" s="1"/>
  <c r="H17" i="1"/>
  <c r="H18" i="1" s="1"/>
  <c r="I14" i="1"/>
  <c r="J14" i="1" s="1"/>
  <c r="K14" i="1" s="1"/>
  <c r="L14" i="1" s="1"/>
  <c r="M14" i="1" s="1"/>
  <c r="M16" i="1" s="1"/>
  <c r="I12" i="1"/>
  <c r="J12" i="1" s="1"/>
  <c r="K12" i="1" s="1"/>
  <c r="L12" i="1" s="1"/>
  <c r="M12" i="1" s="1"/>
  <c r="I11" i="1"/>
  <c r="J11" i="1" s="1"/>
  <c r="K11" i="1" s="1"/>
  <c r="L11" i="1" s="1"/>
  <c r="M11" i="1" s="1"/>
  <c r="H10" i="1"/>
  <c r="G10" i="1" l="1"/>
  <c r="F10" i="1" s="1"/>
  <c r="E10" i="1" s="1"/>
  <c r="D10" i="1" s="1"/>
  <c r="C10" i="1" s="1"/>
  <c r="I10" i="1"/>
  <c r="J10" i="1" s="1"/>
  <c r="K10" i="1" s="1"/>
  <c r="L10" i="1" s="1"/>
  <c r="M10" i="1" s="1"/>
  <c r="M13" i="1"/>
  <c r="K16" i="1"/>
  <c r="L16" i="1"/>
  <c r="I13" i="1"/>
  <c r="J13" i="1"/>
  <c r="K13" i="1"/>
  <c r="L13" i="1"/>
  <c r="I16" i="1"/>
  <c r="J16" i="1"/>
  <c r="M17" i="1"/>
  <c r="M18" i="1" s="1"/>
  <c r="L17" i="1"/>
  <c r="L18" i="1" s="1"/>
  <c r="J17" i="1"/>
  <c r="J18" i="1" s="1"/>
  <c r="K17" i="1"/>
  <c r="K18" i="1" s="1"/>
  <c r="I17" i="1"/>
  <c r="I18" i="1" s="1"/>
  <c r="O18" i="1" l="1"/>
  <c r="O17" i="1"/>
</calcChain>
</file>

<file path=xl/sharedStrings.xml><?xml version="1.0" encoding="utf-8"?>
<sst xmlns="http://schemas.openxmlformats.org/spreadsheetml/2006/main" count="39" uniqueCount="39">
  <si>
    <t>pro Jahr Produktivitätssteigerung</t>
  </si>
  <si>
    <t>pro Jahr Produktmengensteigerung</t>
  </si>
  <si>
    <t>a</t>
  </si>
  <si>
    <t>b</t>
  </si>
  <si>
    <t>c</t>
  </si>
  <si>
    <t>d</t>
  </si>
  <si>
    <t>e</t>
  </si>
  <si>
    <t>pro Jahr Wareneinkaufspreissteigerung</t>
  </si>
  <si>
    <t>pro Jahr Produktpreissteigerung</t>
  </si>
  <si>
    <t>pro Jahr Fixkostenzunahme</t>
  </si>
  <si>
    <t>Saldo im Jahr ohne Förderung</t>
  </si>
  <si>
    <t>Saldo im Jahr mit Förderung</t>
  </si>
  <si>
    <t>Kostensumme</t>
  </si>
  <si>
    <t>Aktenzeichen</t>
  </si>
  <si>
    <t>Name Gründung/ Start-up</t>
  </si>
  <si>
    <t>grün hinterlegt: Felder für Einträge</t>
  </si>
  <si>
    <t>gelb hinterlegt: Felder mit hinterlegten Formeln, überschreibbar</t>
  </si>
  <si>
    <t>rot hinterlegt: Felder mit fixierten Formeln, nicht änderbar</t>
  </si>
  <si>
    <t>rote Zahlen: Rote Zahlen</t>
  </si>
  <si>
    <t>schwarze Zahlen: Schwarze Zahlen</t>
  </si>
  <si>
    <t>Legende:</t>
  </si>
  <si>
    <t>35500/##</t>
  </si>
  <si>
    <t>xy</t>
  </si>
  <si>
    <t>vereinfachtes Berechnungsmodell</t>
  </si>
  <si>
    <t xml:space="preserve"> Fixkosten = Vorjahr x (1+a)</t>
  </si>
  <si>
    <t xml:space="preserve"> var. Kst. = Vorjahr x (1-b) x (1+c) x (1+d)</t>
  </si>
  <si>
    <t xml:space="preserve"> Umsatzerlös = Vorjahr x (1+d) x (1+e)</t>
  </si>
  <si>
    <t>Beispielzahlen bitte überschreiben</t>
  </si>
  <si>
    <t>Istwerte (soweit zutreffend)</t>
  </si>
  <si>
    <t>Extrapolation (kommende 5 Jahre ab Jahr der Förderantragstellung)</t>
  </si>
  <si>
    <t>Beginn der Förderung (Plan)</t>
  </si>
  <si>
    <t>Planwerte</t>
  </si>
  <si>
    <t>Summe der Fixkosten im Jahr</t>
  </si>
  <si>
    <t>Summe variable Kosten im Jahr</t>
  </si>
  <si>
    <t>Summe Umsatzerlöse im Jahr</t>
  </si>
  <si>
    <t>Höhe Fördersumme im Jahr</t>
  </si>
  <si>
    <t>Umsatz plus Förderung</t>
  </si>
  <si>
    <t xml:space="preserve">Saldo nach 5 Jahren (nur Indikator, ohne Steuern usw.) </t>
  </si>
  <si>
    <t>Annahmen (nur verwenden wenn keine genaueren Planzahlen vorliegen):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</si>
</sst>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[$-407]mmm/\ yy;@"/>
    <numFmt numFmtId="165" formatCode="0.0%"/>
    <numFmt numFmtId="166" formatCode="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F3F3F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thin">
        <color rgb="FFB2B2B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1" applyNumberFormat="0" applyAlignment="0" applyProtection="0"/>
    <xf numFmtId="0" fontId="6" fillId="5" borderId="2" applyNumberFormat="0" applyAlignment="0" applyProtection="0"/>
    <xf numFmtId="0" fontId="1" fillId="6" borderId="3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right" vertical="center"/>
    </xf>
    <xf numFmtId="165" fontId="0" fillId="0" borderId="0" xfId="0" applyNumberFormat="1"/>
    <xf numFmtId="6" fontId="1" fillId="3" borderId="0" xfId="2" applyNumberFormat="1" applyFont="1" applyBorder="1" applyAlignment="1">
      <alignment horizontal="right"/>
    </xf>
    <xf numFmtId="6" fontId="1" fillId="3" borderId="0" xfId="2" applyNumberFormat="1" applyFont="1" applyBorder="1"/>
    <xf numFmtId="6" fontId="1" fillId="3" borderId="12" xfId="2" applyNumberFormat="1" applyFont="1" applyBorder="1" applyAlignment="1">
      <alignment horizontal="right"/>
    </xf>
    <xf numFmtId="6" fontId="1" fillId="3" borderId="12" xfId="2" applyNumberFormat="1" applyFont="1" applyBorder="1"/>
    <xf numFmtId="0" fontId="3" fillId="3" borderId="10" xfId="2" applyBorder="1" applyAlignment="1">
      <alignment horizontal="left" vertical="center" wrapText="1"/>
    </xf>
    <xf numFmtId="0" fontId="3" fillId="3" borderId="11" xfId="2" applyBorder="1" applyAlignment="1">
      <alignment horizontal="left" vertical="center" wrapText="1"/>
    </xf>
    <xf numFmtId="6" fontId="1" fillId="3" borderId="19" xfId="2" applyNumberFormat="1" applyFont="1" applyBorder="1"/>
    <xf numFmtId="0" fontId="0" fillId="9" borderId="8" xfId="0" applyFill="1" applyBorder="1"/>
    <xf numFmtId="0" fontId="0" fillId="9" borderId="0" xfId="0" applyFill="1" applyBorder="1"/>
    <xf numFmtId="0" fontId="0" fillId="12" borderId="0" xfId="0" applyFill="1" applyBorder="1"/>
    <xf numFmtId="0" fontId="2" fillId="2" borderId="0" xfId="1" applyBorder="1" applyAlignment="1">
      <alignment horizontal="left" vertical="center"/>
    </xf>
    <xf numFmtId="0" fontId="3" fillId="3" borderId="0" xfId="2" applyBorder="1" applyAlignment="1">
      <alignment horizontal="left" vertical="center"/>
    </xf>
    <xf numFmtId="0" fontId="1" fillId="7" borderId="0" xfId="6" applyBorder="1" applyAlignment="1">
      <alignment horizontal="left"/>
    </xf>
    <xf numFmtId="166" fontId="9" fillId="3" borderId="22" xfId="2" applyNumberFormat="1" applyFont="1" applyBorder="1" applyAlignment="1">
      <alignment horizontal="center" vertical="center" wrapText="1"/>
    </xf>
    <xf numFmtId="165" fontId="2" fillId="2" borderId="0" xfId="1" applyNumberFormat="1" applyBorder="1" applyAlignment="1" applyProtection="1">
      <alignment horizontal="center"/>
      <protection locked="0"/>
    </xf>
    <xf numFmtId="6" fontId="7" fillId="2" borderId="21" xfId="1" applyNumberFormat="1" applyFont="1" applyBorder="1" applyAlignment="1" applyProtection="1">
      <alignment horizontal="right"/>
      <protection locked="0"/>
    </xf>
    <xf numFmtId="6" fontId="7" fillId="2" borderId="8" xfId="1" applyNumberFormat="1" applyFont="1" applyBorder="1" applyProtection="1">
      <protection locked="0"/>
    </xf>
    <xf numFmtId="6" fontId="7" fillId="6" borderId="21" xfId="5" applyNumberFormat="1" applyFont="1" applyBorder="1" applyProtection="1">
      <protection locked="0"/>
    </xf>
    <xf numFmtId="6" fontId="7" fillId="2" borderId="3" xfId="1" applyNumberFormat="1" applyFont="1" applyBorder="1" applyAlignment="1" applyProtection="1">
      <alignment horizontal="right"/>
      <protection locked="0"/>
    </xf>
    <xf numFmtId="6" fontId="7" fillId="2" borderId="0" xfId="1" applyNumberFormat="1" applyFont="1" applyBorder="1" applyProtection="1">
      <protection locked="0"/>
    </xf>
    <xf numFmtId="6" fontId="7" fillId="6" borderId="3" xfId="5" applyNumberFormat="1" applyFont="1" applyBorder="1" applyProtection="1">
      <protection locked="0"/>
    </xf>
    <xf numFmtId="6" fontId="2" fillId="2" borderId="3" xfId="1" applyNumberFormat="1" applyBorder="1" applyAlignment="1" applyProtection="1">
      <alignment horizontal="right"/>
      <protection locked="0"/>
    </xf>
    <xf numFmtId="6" fontId="2" fillId="2" borderId="0" xfId="1" applyNumberFormat="1" applyBorder="1" applyProtection="1">
      <protection locked="0"/>
    </xf>
    <xf numFmtId="6" fontId="0" fillId="6" borderId="3" xfId="5" applyNumberFormat="1" applyFont="1" applyBorder="1" applyProtection="1">
      <protection locked="0"/>
    </xf>
    <xf numFmtId="6" fontId="2" fillId="2" borderId="3" xfId="1" applyNumberFormat="1" applyBorder="1" applyProtection="1">
      <protection locked="0"/>
    </xf>
    <xf numFmtId="6" fontId="2" fillId="2" borderId="18" xfId="1" applyNumberFormat="1" applyBorder="1" applyProtection="1">
      <protection locked="0"/>
    </xf>
    <xf numFmtId="6" fontId="7" fillId="6" borderId="23" xfId="5" applyNumberFormat="1" applyFont="1" applyBorder="1" applyProtection="1">
      <protection locked="0"/>
    </xf>
    <xf numFmtId="6" fontId="7" fillId="6" borderId="18" xfId="5" applyNumberFormat="1" applyFont="1" applyBorder="1" applyProtection="1">
      <protection locked="0"/>
    </xf>
    <xf numFmtId="6" fontId="0" fillId="6" borderId="18" xfId="5" applyNumberFormat="1" applyFont="1" applyBorder="1" applyProtection="1">
      <protection locked="0"/>
    </xf>
    <xf numFmtId="0" fontId="0" fillId="9" borderId="0" xfId="0" applyFill="1"/>
    <xf numFmtId="0" fontId="1" fillId="9" borderId="0" xfId="6" applyFill="1" applyBorder="1"/>
    <xf numFmtId="0" fontId="1" fillId="9" borderId="0" xfId="6" applyFill="1" applyBorder="1" applyAlignment="1">
      <alignment horizontal="left"/>
    </xf>
    <xf numFmtId="164" fontId="6" fillId="9" borderId="0" xfId="4" applyNumberFormat="1" applyFill="1" applyBorder="1" applyAlignment="1">
      <alignment horizontal="center" vertical="center" wrapText="1"/>
    </xf>
    <xf numFmtId="0" fontId="11" fillId="9" borderId="0" xfId="5" quotePrefix="1" applyFont="1" applyFill="1" applyBorder="1"/>
    <xf numFmtId="0" fontId="11" fillId="9" borderId="0" xfId="4" quotePrefix="1" applyFont="1" applyFill="1" applyBorder="1"/>
    <xf numFmtId="0" fontId="8" fillId="9" borderId="0" xfId="3" applyFont="1" applyFill="1" applyBorder="1" applyAlignment="1">
      <alignment horizontal="center" wrapText="1"/>
    </xf>
    <xf numFmtId="6" fontId="8" fillId="9" borderId="0" xfId="3" applyNumberFormat="1" applyFont="1" applyFill="1" applyBorder="1"/>
    <xf numFmtId="0" fontId="0" fillId="9" borderId="0" xfId="0" applyFill="1" applyBorder="1" applyAlignment="1">
      <alignment horizontal="center"/>
    </xf>
    <xf numFmtId="0" fontId="11" fillId="6" borderId="26" xfId="5" quotePrefix="1" applyFont="1" applyBorder="1"/>
    <xf numFmtId="0" fontId="11" fillId="13" borderId="25" xfId="4" quotePrefix="1" applyFont="1" applyFill="1" applyBorder="1"/>
    <xf numFmtId="0" fontId="11" fillId="6" borderId="27" xfId="5" quotePrefix="1" applyFont="1" applyBorder="1"/>
    <xf numFmtId="6" fontId="10" fillId="3" borderId="25" xfId="2" applyNumberFormat="1" applyFont="1" applyBorder="1"/>
    <xf numFmtId="0" fontId="0" fillId="7" borderId="28" xfId="6" applyFont="1" applyBorder="1"/>
    <xf numFmtId="0" fontId="1" fillId="7" borderId="29" xfId="6" applyBorder="1"/>
    <xf numFmtId="0" fontId="1" fillId="7" borderId="30" xfId="6" applyBorder="1"/>
    <xf numFmtId="0" fontId="12" fillId="7" borderId="31" xfId="6" applyFont="1" applyBorder="1" applyAlignment="1">
      <alignment horizontal="right"/>
    </xf>
    <xf numFmtId="0" fontId="1" fillId="7" borderId="32" xfId="6" applyBorder="1" applyAlignment="1">
      <alignment horizontal="left"/>
    </xf>
    <xf numFmtId="0" fontId="12" fillId="7" borderId="33" xfId="6" applyFont="1" applyBorder="1" applyAlignment="1">
      <alignment horizontal="right"/>
    </xf>
    <xf numFmtId="165" fontId="2" fillId="2" borderId="34" xfId="1" applyNumberFormat="1" applyBorder="1" applyAlignment="1" applyProtection="1">
      <alignment horizontal="center"/>
      <protection locked="0"/>
    </xf>
    <xf numFmtId="0" fontId="1" fillId="7" borderId="34" xfId="6" applyBorder="1" applyAlignment="1">
      <alignment horizontal="left"/>
    </xf>
    <xf numFmtId="0" fontId="1" fillId="7" borderId="35" xfId="6" applyBorder="1" applyAlignment="1">
      <alignment horizontal="left"/>
    </xf>
    <xf numFmtId="0" fontId="1" fillId="2" borderId="31" xfId="1" applyFont="1" applyBorder="1" applyAlignment="1">
      <alignment horizontal="left" vertical="center"/>
    </xf>
    <xf numFmtId="0" fontId="2" fillId="2" borderId="32" xfId="1" applyBorder="1" applyAlignment="1">
      <alignment horizontal="left" vertical="center"/>
    </xf>
    <xf numFmtId="0" fontId="1" fillId="3" borderId="31" xfId="2" applyFont="1" applyBorder="1" applyAlignment="1">
      <alignment horizontal="left" vertical="center"/>
    </xf>
    <xf numFmtId="0" fontId="3" fillId="3" borderId="32" xfId="2" applyBorder="1" applyAlignment="1">
      <alignment horizontal="left" vertical="center"/>
    </xf>
    <xf numFmtId="0" fontId="7" fillId="12" borderId="31" xfId="0" applyFont="1" applyFill="1" applyBorder="1"/>
    <xf numFmtId="0" fontId="0" fillId="12" borderId="32" xfId="0" applyFill="1" applyBorder="1"/>
    <xf numFmtId="0" fontId="0" fillId="12" borderId="33" xfId="0" applyFill="1" applyBorder="1"/>
    <xf numFmtId="0" fontId="0" fillId="12" borderId="34" xfId="0" applyFill="1" applyBorder="1"/>
    <xf numFmtId="0" fontId="0" fillId="12" borderId="35" xfId="0" applyFill="1" applyBorder="1"/>
    <xf numFmtId="14" fontId="2" fillId="2" borderId="36" xfId="1" applyNumberFormat="1" applyBorder="1" applyAlignment="1" applyProtection="1">
      <alignment horizontal="center" vertical="center"/>
      <protection locked="0"/>
    </xf>
    <xf numFmtId="0" fontId="1" fillId="7" borderId="37" xfId="6" applyBorder="1" applyAlignment="1">
      <alignment horizontal="center" vertical="center"/>
    </xf>
    <xf numFmtId="0" fontId="2" fillId="2" borderId="36" xfId="1" applyBorder="1" applyAlignment="1" applyProtection="1">
      <alignment horizontal="center" vertical="center"/>
      <protection locked="0"/>
    </xf>
    <xf numFmtId="0" fontId="0" fillId="9" borderId="34" xfId="0" applyFill="1" applyBorder="1"/>
    <xf numFmtId="0" fontId="0" fillId="9" borderId="38" xfId="0" applyFill="1" applyBorder="1"/>
    <xf numFmtId="0" fontId="1" fillId="9" borderId="17" xfId="6" applyFill="1" applyBorder="1"/>
    <xf numFmtId="0" fontId="1" fillId="9" borderId="14" xfId="6" applyFill="1" applyBorder="1"/>
    <xf numFmtId="0" fontId="0" fillId="9" borderId="29" xfId="0" applyFill="1" applyBorder="1"/>
    <xf numFmtId="0" fontId="1" fillId="9" borderId="39" xfId="7" applyFill="1" applyBorder="1" applyAlignment="1">
      <alignment horizontal="center"/>
    </xf>
    <xf numFmtId="164" fontId="1" fillId="9" borderId="39" xfId="7" applyNumberFormat="1" applyFill="1" applyBorder="1" applyAlignment="1">
      <alignment horizontal="center" vertical="center" wrapText="1"/>
    </xf>
    <xf numFmtId="6" fontId="1" fillId="9" borderId="39" xfId="2" applyNumberFormat="1" applyFont="1" applyFill="1" applyBorder="1"/>
    <xf numFmtId="6" fontId="2" fillId="9" borderId="39" xfId="1" applyNumberFormat="1" applyFill="1" applyBorder="1" applyProtection="1">
      <protection locked="0"/>
    </xf>
    <xf numFmtId="6" fontId="7" fillId="9" borderId="39" xfId="5" applyNumberFormat="1" applyFont="1" applyFill="1" applyBorder="1" applyProtection="1">
      <protection locked="0"/>
    </xf>
    <xf numFmtId="6" fontId="0" fillId="9" borderId="39" xfId="5" applyNumberFormat="1" applyFont="1" applyFill="1" applyBorder="1" applyProtection="1">
      <protection locked="0"/>
    </xf>
    <xf numFmtId="0" fontId="2" fillId="2" borderId="25" xfId="1" applyBorder="1" applyAlignment="1" applyProtection="1">
      <alignment horizontal="center" vertical="center" wrapText="1"/>
      <protection locked="0"/>
    </xf>
    <xf numFmtId="0" fontId="1" fillId="6" borderId="31" xfId="5" applyFont="1" applyBorder="1" applyAlignment="1">
      <alignment horizontal="left" vertical="center"/>
    </xf>
    <xf numFmtId="0" fontId="4" fillId="6" borderId="0" xfId="5" applyFont="1" applyBorder="1" applyAlignment="1">
      <alignment horizontal="left" vertical="center"/>
    </xf>
    <xf numFmtId="0" fontId="4" fillId="6" borderId="32" xfId="5" applyFont="1" applyBorder="1" applyAlignment="1">
      <alignment horizontal="left" vertical="center"/>
    </xf>
    <xf numFmtId="166" fontId="1" fillId="8" borderId="22" xfId="7" applyNumberFormat="1" applyBorder="1" applyAlignment="1">
      <alignment horizontal="center" vertical="center" wrapText="1"/>
    </xf>
    <xf numFmtId="0" fontId="0" fillId="7" borderId="24" xfId="6" applyFont="1" applyBorder="1" applyAlignment="1">
      <alignment horizontal="center" vertical="center"/>
    </xf>
    <xf numFmtId="0" fontId="0" fillId="7" borderId="40" xfId="6" applyFont="1" applyBorder="1" applyAlignment="1">
      <alignment horizontal="center" vertical="center"/>
    </xf>
    <xf numFmtId="0" fontId="0" fillId="7" borderId="20" xfId="6" applyFont="1" applyBorder="1" applyAlignment="1">
      <alignment horizontal="left" vertical="center" wrapText="1"/>
    </xf>
    <xf numFmtId="0" fontId="0" fillId="7" borderId="10" xfId="6" applyFont="1" applyBorder="1" applyAlignment="1">
      <alignment horizontal="left" vertical="center" wrapText="1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2" borderId="28" xfId="0" applyFill="1" applyBorder="1" applyAlignment="1">
      <alignment horizontal="left" vertical="center"/>
    </xf>
    <xf numFmtId="0" fontId="0" fillId="12" borderId="29" xfId="0" applyFill="1" applyBorder="1" applyAlignment="1">
      <alignment horizontal="left" vertical="center"/>
    </xf>
    <xf numFmtId="0" fontId="0" fillId="12" borderId="30" xfId="0" applyFill="1" applyBorder="1" applyAlignment="1">
      <alignment horizontal="left" vertic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8" borderId="8" xfId="7" applyFont="1" applyBorder="1" applyAlignment="1">
      <alignment horizontal="center"/>
    </xf>
    <xf numFmtId="0" fontId="1" fillId="8" borderId="8" xfId="7" applyBorder="1" applyAlignment="1">
      <alignment horizontal="center"/>
    </xf>
    <xf numFmtId="164" fontId="6" fillId="13" borderId="24" xfId="4" applyNumberFormat="1" applyFill="1" applyBorder="1" applyAlignment="1">
      <alignment horizontal="center" vertical="center" wrapText="1"/>
    </xf>
    <xf numFmtId="164" fontId="6" fillId="13" borderId="25" xfId="4" applyNumberForma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2" fillId="9" borderId="0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" fillId="8" borderId="7" xfId="7" applyBorder="1" applyAlignment="1">
      <alignment horizontal="center"/>
    </xf>
    <xf numFmtId="0" fontId="8" fillId="4" borderId="24" xfId="3" applyFont="1" applyBorder="1" applyAlignment="1">
      <alignment horizontal="center" wrapText="1"/>
    </xf>
    <xf numFmtId="0" fontId="8" fillId="4" borderId="25" xfId="3" applyFont="1" applyBorder="1" applyAlignment="1">
      <alignment horizontal="center" wrapText="1"/>
    </xf>
  </cellXfs>
  <cellStyles count="8">
    <cellStyle name="20 % - Akzent1" xfId="6" builtinId="30"/>
    <cellStyle name="20 % - Akzent2" xfId="7" builtinId="34"/>
    <cellStyle name="Ausgabe" xfId="4" builtinId="21"/>
    <cellStyle name="Eingabe" xfId="3" builtinId="20"/>
    <cellStyle name="Gut" xfId="1" builtinId="26"/>
    <cellStyle name="Notiz" xfId="5" builtinId="10"/>
    <cellStyle name="Schlecht" xfId="2" builtinId="27"/>
    <cellStyle name="Standard" xfId="0" builtinId="0"/>
  </cellStyles>
  <dxfs count="0"/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>
                <a:solidFill>
                  <a:schemeClr val="tx1"/>
                </a:solidFill>
              </a:rPr>
              <a:t>Kosten vs. Umsatz mit und ohne Förderung 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0"/>
          <c:order val="0"/>
          <c:tx>
            <c:strRef>
              <c:f>Tabelle1!$B$13</c:f>
              <c:strCache>
                <c:ptCount val="1"/>
                <c:pt idx="0">
                  <c:v>Kostensumme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Tabelle1!$C$10:$M$10</c:f>
              <c:numCache>
                <c:formatCode>yyyy</c:formatCode>
                <c:ptCount val="11"/>
                <c:pt idx="0">
                  <c:v>41729.75</c:v>
                </c:pt>
                <c:pt idx="1">
                  <c:v>42095</c:v>
                </c:pt>
                <c:pt idx="2">
                  <c:v>42460.25</c:v>
                </c:pt>
                <c:pt idx="3">
                  <c:v>42825.5</c:v>
                </c:pt>
                <c:pt idx="4">
                  <c:v>43190.75</c:v>
                </c:pt>
                <c:pt idx="5">
                  <c:v>43556</c:v>
                </c:pt>
                <c:pt idx="6">
                  <c:v>43921.25</c:v>
                </c:pt>
                <c:pt idx="7">
                  <c:v>44286.5</c:v>
                </c:pt>
                <c:pt idx="8">
                  <c:v>44651.75</c:v>
                </c:pt>
                <c:pt idx="9">
                  <c:v>45017</c:v>
                </c:pt>
                <c:pt idx="10">
                  <c:v>45382.25</c:v>
                </c:pt>
              </c:numCache>
            </c:numRef>
          </c:xVal>
          <c:yVal>
            <c:numRef>
              <c:f>Tabelle1!$C$13:$M$13</c:f>
              <c:numCache>
                <c:formatCode>"€"#,##0_);[Red]\("€"#,##0\)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110000</c:v>
                </c:pt>
                <c:pt idx="6">
                  <c:v>133497.60000000001</c:v>
                </c:pt>
                <c:pt idx="7">
                  <c:v>163560.95107200003</c:v>
                </c:pt>
                <c:pt idx="8">
                  <c:v>202066.10784782789</c:v>
                </c:pt>
                <c:pt idx="9">
                  <c:v>251426.02542323316</c:v>
                </c:pt>
                <c:pt idx="10">
                  <c:v>314744.22973081504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Tabelle1!$B$14</c:f>
              <c:strCache>
                <c:ptCount val="1"/>
                <c:pt idx="0">
                  <c:v>Summe Umsatzerlöse im Jahr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Tabelle1!$C$10:$M$10</c:f>
              <c:numCache>
                <c:formatCode>yyyy</c:formatCode>
                <c:ptCount val="11"/>
                <c:pt idx="0">
                  <c:v>41729.75</c:v>
                </c:pt>
                <c:pt idx="1">
                  <c:v>42095</c:v>
                </c:pt>
                <c:pt idx="2">
                  <c:v>42460.25</c:v>
                </c:pt>
                <c:pt idx="3">
                  <c:v>42825.5</c:v>
                </c:pt>
                <c:pt idx="4">
                  <c:v>43190.75</c:v>
                </c:pt>
                <c:pt idx="5">
                  <c:v>43556</c:v>
                </c:pt>
                <c:pt idx="6">
                  <c:v>43921.25</c:v>
                </c:pt>
                <c:pt idx="7">
                  <c:v>44286.5</c:v>
                </c:pt>
                <c:pt idx="8">
                  <c:v>44651.75</c:v>
                </c:pt>
                <c:pt idx="9">
                  <c:v>45017</c:v>
                </c:pt>
                <c:pt idx="10">
                  <c:v>45382.25</c:v>
                </c:pt>
              </c:numCache>
            </c:numRef>
          </c:xVal>
          <c:yVal>
            <c:numRef>
              <c:f>Tabelle1!$C$14:$M$14</c:f>
              <c:numCache>
                <c:formatCode>"€"#,##0_);[Red]\("€"#,##0\)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95000</c:v>
                </c:pt>
                <c:pt idx="6">
                  <c:v>127205</c:v>
                </c:pt>
                <c:pt idx="7">
                  <c:v>170327.495</c:v>
                </c:pt>
                <c:pt idx="8">
                  <c:v>228068.51580500003</c:v>
                </c:pt>
                <c:pt idx="9">
                  <c:v>305383.74266289506</c:v>
                </c:pt>
                <c:pt idx="10">
                  <c:v>408908.83142561652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Tabelle1!$B$16</c:f>
              <c:strCache>
                <c:ptCount val="1"/>
                <c:pt idx="0">
                  <c:v>Umsatz plus Förderung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Tabelle1!$C$10:$M$10</c:f>
              <c:numCache>
                <c:formatCode>yyyy</c:formatCode>
                <c:ptCount val="11"/>
                <c:pt idx="0">
                  <c:v>41729.75</c:v>
                </c:pt>
                <c:pt idx="1">
                  <c:v>42095</c:v>
                </c:pt>
                <c:pt idx="2">
                  <c:v>42460.25</c:v>
                </c:pt>
                <c:pt idx="3">
                  <c:v>42825.5</c:v>
                </c:pt>
                <c:pt idx="4">
                  <c:v>43190.75</c:v>
                </c:pt>
                <c:pt idx="5">
                  <c:v>43556</c:v>
                </c:pt>
                <c:pt idx="6">
                  <c:v>43921.25</c:v>
                </c:pt>
                <c:pt idx="7">
                  <c:v>44286.5</c:v>
                </c:pt>
                <c:pt idx="8">
                  <c:v>44651.75</c:v>
                </c:pt>
                <c:pt idx="9">
                  <c:v>45017</c:v>
                </c:pt>
                <c:pt idx="10">
                  <c:v>45382.25</c:v>
                </c:pt>
              </c:numCache>
            </c:numRef>
          </c:xVal>
          <c:yVal>
            <c:numRef>
              <c:f>Tabelle1!$C$16:$M$16</c:f>
              <c:numCache>
                <c:formatCode>"€"#,##0_);[Red]\("€"#,##0\)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157500</c:v>
                </c:pt>
                <c:pt idx="6">
                  <c:v>189705</c:v>
                </c:pt>
                <c:pt idx="7">
                  <c:v>170327.495</c:v>
                </c:pt>
                <c:pt idx="8">
                  <c:v>228068.51580500003</c:v>
                </c:pt>
                <c:pt idx="9">
                  <c:v>305383.74266289506</c:v>
                </c:pt>
                <c:pt idx="10">
                  <c:v>408908.83142561652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68512"/>
        <c:axId val="89178880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Tabelle1!$B$11</c15:sqref>
                        </c15:formulaRef>
                      </c:ext>
                    </c:extLst>
                    <c:strCache>
                      <c:ptCount val="1"/>
                      <c:pt idx="0">
                        <c:v>Fixkosten/a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Tabelle1!$C$11:$M$11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30000</c:v>
                      </c:pt>
                      <c:pt idx="6">
                        <c:v>30600</c:v>
                      </c:pt>
                      <c:pt idx="7">
                        <c:v>31212</c:v>
                      </c:pt>
                      <c:pt idx="8">
                        <c:v>31836.240000000002</c:v>
                      </c:pt>
                      <c:pt idx="9">
                        <c:v>32472.964800000002</c:v>
                      </c:pt>
                      <c:pt idx="10">
                        <c:v>33122.424096000002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Tabelle1!$B$12</c15:sqref>
                        </c15:formulaRef>
                      </c:ext>
                    </c:extLst>
                    <c:strCache>
                      <c:ptCount val="1"/>
                      <c:pt idx="0">
                        <c:v>variable Kosten/a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Tabelle1!$C$12:$M$12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80000</c:v>
                      </c:pt>
                      <c:pt idx="6">
                        <c:v>102897.60000000001</c:v>
                      </c:pt>
                      <c:pt idx="7">
                        <c:v>132348.95107200003</c:v>
                      </c:pt>
                      <c:pt idx="8">
                        <c:v>170229.8678478279</c:v>
                      </c:pt>
                      <c:pt idx="9">
                        <c:v>218953.06062323318</c:v>
                      </c:pt>
                      <c:pt idx="10">
                        <c:v>281621.80563481501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Tabelle1!$B$15</c15:sqref>
                        </c15:formulaRef>
                      </c:ext>
                    </c:extLst>
                    <c:strCache>
                      <c:ptCount val="1"/>
                      <c:pt idx="0">
                        <c:v>Förderung/a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Tabelle1!$C$15:$M$15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62500</c:v>
                      </c:pt>
                      <c:pt idx="6">
                        <c:v>62500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Tabelle1!$B$17</c15:sqref>
                        </c15:formulaRef>
                      </c:ext>
                    </c:extLst>
                    <c:strCache>
                      <c:ptCount val="1"/>
                      <c:pt idx="0">
                        <c:v>Saldo im Jahr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Tabelle1!$C$17:$M$17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47500</c:v>
                      </c:pt>
                      <c:pt idx="6">
                        <c:v>56207.399999999994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5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Tabelle1!$B$18</c15:sqref>
                        </c15:formulaRef>
                      </c:ext>
                    </c:extLst>
                    <c:strCache>
                      <c:ptCount val="1"/>
                      <c:pt idx="0">
                        <c:v>Saldo im Jahr ohne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Tabelle1!$C$18:$M$18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-15000</c:v>
                      </c:pt>
                      <c:pt idx="6">
                        <c:v>-6292.6000000000058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Tabelle1!$B$11</c15:sqref>
                        </c15:formulaRef>
                      </c:ext>
                    </c:extLst>
                    <c:strCache>
                      <c:ptCount val="1"/>
                      <c:pt idx="0">
                        <c:v>Fixkosten/a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Tabelle1!$C$11:$M$11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30000</c:v>
                      </c:pt>
                      <c:pt idx="6">
                        <c:v>30600</c:v>
                      </c:pt>
                      <c:pt idx="7">
                        <c:v>31212</c:v>
                      </c:pt>
                      <c:pt idx="8">
                        <c:v>31836.240000000002</c:v>
                      </c:pt>
                      <c:pt idx="9">
                        <c:v>32472.964800000002</c:v>
                      </c:pt>
                      <c:pt idx="10">
                        <c:v>33122.424096000002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Tabelle1!$B$12</c15:sqref>
                        </c15:formulaRef>
                      </c:ext>
                    </c:extLst>
                    <c:strCache>
                      <c:ptCount val="1"/>
                      <c:pt idx="0">
                        <c:v>variable Kosten/a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Tabelle1!$C$12:$M$12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80000</c:v>
                      </c:pt>
                      <c:pt idx="6">
                        <c:v>102897.60000000001</c:v>
                      </c:pt>
                      <c:pt idx="7">
                        <c:v>132348.95107200003</c:v>
                      </c:pt>
                      <c:pt idx="8">
                        <c:v>170229.8678478279</c:v>
                      </c:pt>
                      <c:pt idx="9">
                        <c:v>218953.06062323318</c:v>
                      </c:pt>
                      <c:pt idx="10">
                        <c:v>281621.80563481501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Tabelle1!$B$13</c15:sqref>
                        </c15:formulaRef>
                      </c:ext>
                    </c:extLst>
                    <c:strCache>
                      <c:ptCount val="1"/>
                      <c:pt idx="0">
                        <c:v>Kostensumme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Tabelle1!$C$13:$M$13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110000</c:v>
                      </c:pt>
                      <c:pt idx="6">
                        <c:v>133497.60000000001</c:v>
                      </c:pt>
                      <c:pt idx="7">
                        <c:v>163560.95107200003</c:v>
                      </c:pt>
                      <c:pt idx="8">
                        <c:v>202066.10784782789</c:v>
                      </c:pt>
                      <c:pt idx="9">
                        <c:v>251426.02542323316</c:v>
                      </c:pt>
                      <c:pt idx="10">
                        <c:v>314744.22973081504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Tabelle1!$B$14</c15:sqref>
                        </c15:formulaRef>
                      </c:ext>
                    </c:extLst>
                    <c:strCache>
                      <c:ptCount val="1"/>
                      <c:pt idx="0">
                        <c:v>Umsatzerlöse/a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Tabelle1!$C$14:$M$14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95000</c:v>
                      </c:pt>
                      <c:pt idx="6">
                        <c:v>127205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Tabelle1!$B$15</c15:sqref>
                        </c15:formulaRef>
                      </c:ext>
                    </c:extLst>
                    <c:strCache>
                      <c:ptCount val="1"/>
                      <c:pt idx="0">
                        <c:v>Förderung/a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Tabelle1!$C$15:$M$15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62500</c:v>
                      </c:pt>
                      <c:pt idx="6">
                        <c:v>62500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Tabelle1!$B$16</c15:sqref>
                        </c15:formulaRef>
                      </c:ext>
                    </c:extLst>
                    <c:strCache>
                      <c:ptCount val="1"/>
                      <c:pt idx="0">
                        <c:v>Umsatz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Tabelle1!$C$16:$M$16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157500</c:v>
                      </c:pt>
                      <c:pt idx="6">
                        <c:v>189705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Tabelle1!$B$17</c15:sqref>
                        </c15:formulaRef>
                      </c:ext>
                    </c:extLst>
                    <c:strCache>
                      <c:ptCount val="1"/>
                      <c:pt idx="0">
                        <c:v>Saldo im Jahr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Tabelle1!$C$17:$M$17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47500</c:v>
                      </c:pt>
                      <c:pt idx="6">
                        <c:v>56207.399999999994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Tabelle1!$B$18</c15:sqref>
                        </c15:formulaRef>
                      </c:ext>
                    </c:extLst>
                    <c:strCache>
                      <c:ptCount val="1"/>
                      <c:pt idx="0">
                        <c:v>Saldo im Jahr ohne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Tabelle1!$C$18:$M$18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-15000</c:v>
                      </c:pt>
                      <c:pt idx="6">
                        <c:v>-6292.6000000000058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89168512"/>
        <c:scaling>
          <c:orientation val="minMax"/>
        </c:scaling>
        <c:delete val="1"/>
        <c:axPos val="b"/>
        <c:numFmt formatCode="yyyy" sourceLinked="1"/>
        <c:majorTickMark val="none"/>
        <c:minorTickMark val="none"/>
        <c:tickLblPos val="nextTo"/>
        <c:crossAx val="89178880"/>
        <c:crosses val="autoZero"/>
        <c:crossBetween val="midCat"/>
        <c:majorUnit val="1"/>
        <c:minorUnit val="1"/>
      </c:valAx>
      <c:valAx>
        <c:axId val="891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168512"/>
        <c:crosses val="autoZero"/>
        <c:crossBetween val="midCat"/>
      </c:valAx>
      <c:spPr>
        <a:noFill/>
        <a:ln w="9525">
          <a:noFill/>
        </a:ln>
        <a:effectLst/>
      </c:spPr>
    </c:plotArea>
    <c:legend>
      <c:legendPos val="b"/>
      <c:layout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>
                <a:solidFill>
                  <a:schemeClr val="tx1"/>
                </a:solidFill>
              </a:rPr>
              <a:t>Saldo im lfd. Jahr mit und ohne Förderung (ohne Rückstellungen,</a:t>
            </a:r>
            <a:r>
              <a:rPr lang="de-DE" sz="1800" baseline="0">
                <a:solidFill>
                  <a:schemeClr val="tx1"/>
                </a:solidFill>
              </a:rPr>
              <a:t> Überträge usw.)</a:t>
            </a:r>
            <a:endParaRPr lang="de-DE" sz="1800">
              <a:solidFill>
                <a:schemeClr val="tx1"/>
              </a:solidFill>
            </a:endParaRP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201454469354121E-2"/>
          <c:y val="0.17171296296296298"/>
          <c:w val="0.91144970832134353"/>
          <c:h val="0.52215113735783025"/>
        </c:manualLayout>
      </c:layout>
      <c:scatterChart>
        <c:scatterStyle val="lineMarker"/>
        <c:varyColors val="0"/>
        <c:ser>
          <c:idx val="14"/>
          <c:order val="0"/>
          <c:tx>
            <c:strRef>
              <c:f>Tabelle1!$B$17</c:f>
              <c:strCache>
                <c:ptCount val="1"/>
                <c:pt idx="0">
                  <c:v>Saldo im Jahr mit Förderung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Tabelle1!$C$10:$M$10</c:f>
              <c:numCache>
                <c:formatCode>yyyy</c:formatCode>
                <c:ptCount val="11"/>
                <c:pt idx="0">
                  <c:v>41729.75</c:v>
                </c:pt>
                <c:pt idx="1">
                  <c:v>42095</c:v>
                </c:pt>
                <c:pt idx="2">
                  <c:v>42460.25</c:v>
                </c:pt>
                <c:pt idx="3">
                  <c:v>42825.5</c:v>
                </c:pt>
                <c:pt idx="4">
                  <c:v>43190.75</c:v>
                </c:pt>
                <c:pt idx="5">
                  <c:v>43556</c:v>
                </c:pt>
                <c:pt idx="6">
                  <c:v>43921.25</c:v>
                </c:pt>
                <c:pt idx="7">
                  <c:v>44286.5</c:v>
                </c:pt>
                <c:pt idx="8">
                  <c:v>44651.75</c:v>
                </c:pt>
                <c:pt idx="9">
                  <c:v>45017</c:v>
                </c:pt>
                <c:pt idx="10">
                  <c:v>45382.25</c:v>
                </c:pt>
              </c:numCache>
            </c:numRef>
          </c:xVal>
          <c:yVal>
            <c:numRef>
              <c:f>Tabelle1!$C$17:$M$17</c:f>
              <c:numCache>
                <c:formatCode>"€"#,##0_);[Red]\("€"#,##0\)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47500</c:v>
                </c:pt>
                <c:pt idx="6">
                  <c:v>56207.399999999994</c:v>
                </c:pt>
                <c:pt idx="7">
                  <c:v>6766.54392799997</c:v>
                </c:pt>
                <c:pt idx="8">
                  <c:v>26002.407957172127</c:v>
                </c:pt>
                <c:pt idx="9">
                  <c:v>53957.717239661884</c:v>
                </c:pt>
                <c:pt idx="10">
                  <c:v>94164.601694801502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Tabelle1!$B$18</c:f>
              <c:strCache>
                <c:ptCount val="1"/>
                <c:pt idx="0">
                  <c:v>Saldo im Jahr ohne Förderung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Tabelle1!$C$10:$M$10</c:f>
              <c:numCache>
                <c:formatCode>yyyy</c:formatCode>
                <c:ptCount val="11"/>
                <c:pt idx="0">
                  <c:v>41729.75</c:v>
                </c:pt>
                <c:pt idx="1">
                  <c:v>42095</c:v>
                </c:pt>
                <c:pt idx="2">
                  <c:v>42460.25</c:v>
                </c:pt>
                <c:pt idx="3">
                  <c:v>42825.5</c:v>
                </c:pt>
                <c:pt idx="4">
                  <c:v>43190.75</c:v>
                </c:pt>
                <c:pt idx="5">
                  <c:v>43556</c:v>
                </c:pt>
                <c:pt idx="6">
                  <c:v>43921.25</c:v>
                </c:pt>
                <c:pt idx="7">
                  <c:v>44286.5</c:v>
                </c:pt>
                <c:pt idx="8">
                  <c:v>44651.75</c:v>
                </c:pt>
                <c:pt idx="9">
                  <c:v>45017</c:v>
                </c:pt>
                <c:pt idx="10">
                  <c:v>45382.25</c:v>
                </c:pt>
              </c:numCache>
            </c:numRef>
          </c:xVal>
          <c:yVal>
            <c:numRef>
              <c:f>Tabelle1!$C$18:$M$18</c:f>
              <c:numCache>
                <c:formatCode>"€"#,##0_);[Red]\("€"#,##0\)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-15000</c:v>
                </c:pt>
                <c:pt idx="6">
                  <c:v>-6292.6000000000058</c:v>
                </c:pt>
                <c:pt idx="7">
                  <c:v>6766.54392799997</c:v>
                </c:pt>
                <c:pt idx="8">
                  <c:v>26002.407957172127</c:v>
                </c:pt>
                <c:pt idx="9">
                  <c:v>53957.717239661884</c:v>
                </c:pt>
                <c:pt idx="10">
                  <c:v>94164.601694801502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91936"/>
        <c:axId val="8919385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Tabelle1!$B$11</c15:sqref>
                        </c15:formulaRef>
                      </c:ext>
                    </c:extLst>
                    <c:strCache>
                      <c:ptCount val="1"/>
                      <c:pt idx="0">
                        <c:v>Fixkosten/a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Tabelle1!$C$11:$M$11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30000</c:v>
                      </c:pt>
                      <c:pt idx="6">
                        <c:v>30600</c:v>
                      </c:pt>
                      <c:pt idx="7">
                        <c:v>31212</c:v>
                      </c:pt>
                      <c:pt idx="8">
                        <c:v>31836.240000000002</c:v>
                      </c:pt>
                      <c:pt idx="9">
                        <c:v>32472.964800000002</c:v>
                      </c:pt>
                      <c:pt idx="10">
                        <c:v>33122.424096000002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Tabelle1!$B$13</c15:sqref>
                        </c15:formulaRef>
                      </c:ext>
                    </c:extLst>
                    <c:strCache>
                      <c:ptCount val="1"/>
                      <c:pt idx="0">
                        <c:v>Kostensumme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Tabelle1!$C$13:$M$13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110000</c:v>
                      </c:pt>
                      <c:pt idx="6">
                        <c:v>133497.60000000001</c:v>
                      </c:pt>
                      <c:pt idx="7">
                        <c:v>163560.95107200003</c:v>
                      </c:pt>
                      <c:pt idx="8">
                        <c:v>202066.10784782789</c:v>
                      </c:pt>
                      <c:pt idx="9">
                        <c:v>251426.02542323316</c:v>
                      </c:pt>
                      <c:pt idx="10">
                        <c:v>314744.22973081504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Tabelle1!$B$14</c15:sqref>
                        </c15:formulaRef>
                      </c:ext>
                    </c:extLst>
                    <c:strCache>
                      <c:ptCount val="1"/>
                      <c:pt idx="0">
                        <c:v>Umsatzerlöse/a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Tabelle1!$C$14:$M$14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95000</c:v>
                      </c:pt>
                      <c:pt idx="6">
                        <c:v>127205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Tabelle1!$B$15</c15:sqref>
                        </c15:formulaRef>
                      </c:ext>
                    </c:extLst>
                    <c:strCache>
                      <c:ptCount val="1"/>
                      <c:pt idx="0">
                        <c:v>Förderung/a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Tabelle1!$C$15:$M$15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62500</c:v>
                      </c:pt>
                      <c:pt idx="6">
                        <c:v>62500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3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Tabelle1!$B$16</c15:sqref>
                        </c15:formulaRef>
                      </c:ext>
                    </c:extLst>
                    <c:strCache>
                      <c:ptCount val="1"/>
                      <c:pt idx="0">
                        <c:v>Umsatz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Tabelle1!$C$16:$M$16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157500</c:v>
                      </c:pt>
                      <c:pt idx="6">
                        <c:v>189705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Tabelle1!$B$13</c15:sqref>
                        </c15:formulaRef>
                      </c:ext>
                    </c:extLst>
                    <c:strCache>
                      <c:ptCount val="1"/>
                      <c:pt idx="0">
                        <c:v>Kostensumme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Tabelle1!$C$13:$M$13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110000</c:v>
                      </c:pt>
                      <c:pt idx="6">
                        <c:v>133497.60000000001</c:v>
                      </c:pt>
                      <c:pt idx="7">
                        <c:v>163560.95107200003</c:v>
                      </c:pt>
                      <c:pt idx="8">
                        <c:v>202066.10784782789</c:v>
                      </c:pt>
                      <c:pt idx="9">
                        <c:v>251426.02542323316</c:v>
                      </c:pt>
                      <c:pt idx="10">
                        <c:v>314744.22973081504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Tabelle1!$B$14</c15:sqref>
                        </c15:formulaRef>
                      </c:ext>
                    </c:extLst>
                    <c:strCache>
                      <c:ptCount val="1"/>
                      <c:pt idx="0">
                        <c:v>Umsatzerlöse/a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Tabelle1!$C$14:$M$14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95000</c:v>
                      </c:pt>
                      <c:pt idx="6">
                        <c:v>127205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Tabelle1!$B$15</c15:sqref>
                        </c15:formulaRef>
                      </c:ext>
                    </c:extLst>
                    <c:strCache>
                      <c:ptCount val="1"/>
                      <c:pt idx="0">
                        <c:v>Förderung/a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Tabelle1!$C$15:$M$15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62500</c:v>
                      </c:pt>
                      <c:pt idx="6">
                        <c:v>62500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Tabelle1!$B$16</c15:sqref>
                        </c15:formulaRef>
                      </c:ext>
                    </c:extLst>
                    <c:strCache>
                      <c:ptCount val="1"/>
                      <c:pt idx="0">
                        <c:v>Umsatz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Tabelle1!$C$16:$M$16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157500</c:v>
                      </c:pt>
                      <c:pt idx="6">
                        <c:v>189705</c:v>
                      </c:pt>
                      <c:pt idx="7">
                        <c:v>170327.495</c:v>
                      </c:pt>
                      <c:pt idx="8">
                        <c:v>228068.51580500003</c:v>
                      </c:pt>
                      <c:pt idx="9">
                        <c:v>305383.74266289506</c:v>
                      </c:pt>
                      <c:pt idx="10">
                        <c:v>408908.83142561652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Tabelle1!$B$17</c15:sqref>
                        </c15:formulaRef>
                      </c:ext>
                    </c:extLst>
                    <c:strCache>
                      <c:ptCount val="1"/>
                      <c:pt idx="0">
                        <c:v>Saldo im Jahr mit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Tabelle1!$C$17:$M$17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47500</c:v>
                      </c:pt>
                      <c:pt idx="6">
                        <c:v>56207.399999999994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Tabelle1!$B$18</c15:sqref>
                        </c15:formulaRef>
                      </c:ext>
                    </c:extLst>
                    <c:strCache>
                      <c:ptCount val="1"/>
                      <c:pt idx="0">
                        <c:v>Saldo im Jahr ohne Förderung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Tabelle1!$C$10:$M$10</c15:sqref>
                        </c15:formulaRef>
                      </c:ext>
                    </c:extLst>
                    <c:strCache>
                      <c:ptCount val="11"/>
                      <c:pt idx="0">
                        <c:v>vor 5  Jahren</c:v>
                      </c:pt>
                      <c:pt idx="1">
                        <c:v>vor 4 Jahren</c:v>
                      </c:pt>
                      <c:pt idx="2">
                        <c:v>vor 3 Jahren</c:v>
                      </c:pt>
                      <c:pt idx="3">
                        <c:v>vor 2 Jahren</c:v>
                      </c:pt>
                      <c:pt idx="4">
                        <c:v>vor 1 Jahr</c:v>
                      </c:pt>
                      <c:pt idx="5">
                        <c:v>2019</c:v>
                      </c:pt>
                      <c:pt idx="6">
                        <c:v>in 1 Jahr</c:v>
                      </c:pt>
                      <c:pt idx="7">
                        <c:v>in 2 Jahren</c:v>
                      </c:pt>
                      <c:pt idx="8">
                        <c:v>in 3 Jahren</c:v>
                      </c:pt>
                      <c:pt idx="9">
                        <c:v>in 4 Jahren</c:v>
                      </c:pt>
                      <c:pt idx="10">
                        <c:v>in 5 Jahren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Tabelle1!$C$18:$M$18</c15:sqref>
                        </c15:formulaRef>
                      </c:ext>
                    </c:extLst>
                    <c:numCache>
                      <c:formatCode>"€"#,##0_);[Red]\("€"#,##0\)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-15000</c:v>
                      </c:pt>
                      <c:pt idx="6">
                        <c:v>-6292.6000000000058</c:v>
                      </c:pt>
                      <c:pt idx="7">
                        <c:v>6766.54392799997</c:v>
                      </c:pt>
                      <c:pt idx="8">
                        <c:v>26002.407957172127</c:v>
                      </c:pt>
                      <c:pt idx="9">
                        <c:v>53957.717239661884</c:v>
                      </c:pt>
                      <c:pt idx="10">
                        <c:v>94164.601694801502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89191936"/>
        <c:scaling>
          <c:orientation val="minMax"/>
        </c:scaling>
        <c:delete val="1"/>
        <c:axPos val="b"/>
        <c:numFmt formatCode="yyyy" sourceLinked="1"/>
        <c:majorTickMark val="none"/>
        <c:minorTickMark val="none"/>
        <c:tickLblPos val="nextTo"/>
        <c:crossAx val="89193856"/>
        <c:crosses val="autoZero"/>
        <c:crossBetween val="midCat"/>
        <c:majorUnit val="1"/>
        <c:minorUnit val="1"/>
      </c:valAx>
      <c:valAx>
        <c:axId val="8919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191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654050</xdr:colOff>
      <xdr:row>19</xdr:row>
      <xdr:rowOff>57150</xdr:rowOff>
    </xdr:from>
    <xdr:to>
      <xdr:col>14</xdr:col>
      <xdr:colOff>565150</xdr:colOff>
      <xdr:row>31</xdr:row>
      <xdr:rowOff>107950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660400</xdr:colOff>
      <xdr:row>31</xdr:row>
      <xdr:rowOff>146050</xdr:rowOff>
    </xdr:from>
    <xdr:to>
      <xdr:col>14</xdr:col>
      <xdr:colOff>571500</xdr:colOff>
      <xdr:row>46</xdr:row>
      <xdr:rowOff>127000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.140625" customWidth="1"/>
    <col min="2" max="2" width="27.28515625" customWidth="1"/>
    <col min="3" max="13" width="11.28515625" customWidth="1"/>
    <col min="14" max="14" width="1.140625" customWidth="1"/>
    <col min="15" max="15" width="28" customWidth="1"/>
    <col min="16" max="16" width="1.7109375" customWidth="1"/>
  </cols>
  <sheetData>
    <row r="1" spans="1:18" ht="6" customHeight="1" thickBot="1" x14ac:dyDescent="0.35">
      <c r="A1" s="32"/>
      <c r="B1" s="3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66"/>
      <c r="P1" s="11"/>
    </row>
    <row r="2" spans="1:18" ht="15.75" thickTop="1" x14ac:dyDescent="0.25">
      <c r="A2" s="32"/>
      <c r="B2" s="82" t="s">
        <v>30</v>
      </c>
      <c r="C2" s="11"/>
      <c r="D2" s="89" t="s">
        <v>20</v>
      </c>
      <c r="E2" s="90"/>
      <c r="F2" s="90"/>
      <c r="G2" s="90"/>
      <c r="H2" s="91"/>
      <c r="I2" s="11"/>
      <c r="J2" s="11"/>
      <c r="K2" s="45" t="s">
        <v>38</v>
      </c>
      <c r="L2" s="46"/>
      <c r="M2" s="46"/>
      <c r="N2" s="46"/>
      <c r="O2" s="47"/>
      <c r="P2" s="33"/>
    </row>
    <row r="3" spans="1:18" ht="15.75" thickBot="1" x14ac:dyDescent="0.3">
      <c r="A3" s="32"/>
      <c r="B3" s="63">
        <v>43556</v>
      </c>
      <c r="C3" s="11"/>
      <c r="D3" s="54" t="s">
        <v>15</v>
      </c>
      <c r="E3" s="13"/>
      <c r="F3" s="13"/>
      <c r="G3" s="13"/>
      <c r="H3" s="55"/>
      <c r="I3" s="11"/>
      <c r="J3" s="11"/>
      <c r="K3" s="48" t="s">
        <v>2</v>
      </c>
      <c r="L3" s="17">
        <v>0.02</v>
      </c>
      <c r="M3" s="15" t="s">
        <v>9</v>
      </c>
      <c r="N3" s="15"/>
      <c r="O3" s="49"/>
      <c r="P3" s="34"/>
    </row>
    <row r="4" spans="1:18" x14ac:dyDescent="0.25">
      <c r="A4" s="32"/>
      <c r="B4" s="64" t="s">
        <v>13</v>
      </c>
      <c r="C4" s="11"/>
      <c r="D4" s="78" t="s">
        <v>16</v>
      </c>
      <c r="E4" s="79"/>
      <c r="F4" s="79"/>
      <c r="G4" s="79"/>
      <c r="H4" s="80"/>
      <c r="I4" s="11"/>
      <c r="J4" s="11"/>
      <c r="K4" s="48" t="s">
        <v>3</v>
      </c>
      <c r="L4" s="17">
        <v>0.03</v>
      </c>
      <c r="M4" s="15" t="s">
        <v>0</v>
      </c>
      <c r="N4" s="15"/>
      <c r="O4" s="49"/>
      <c r="P4" s="34"/>
    </row>
    <row r="5" spans="1:18" ht="15.75" thickBot="1" x14ac:dyDescent="0.3">
      <c r="A5" s="32"/>
      <c r="B5" s="65" t="s">
        <v>21</v>
      </c>
      <c r="C5" s="11"/>
      <c r="D5" s="56" t="s">
        <v>17</v>
      </c>
      <c r="E5" s="14"/>
      <c r="F5" s="14"/>
      <c r="G5" s="14"/>
      <c r="H5" s="57"/>
      <c r="I5" s="11"/>
      <c r="J5" s="11"/>
      <c r="K5" s="48" t="s">
        <v>4</v>
      </c>
      <c r="L5" s="17">
        <v>0.02</v>
      </c>
      <c r="M5" s="15" t="s">
        <v>7</v>
      </c>
      <c r="N5" s="15"/>
      <c r="O5" s="49"/>
      <c r="P5" s="34"/>
    </row>
    <row r="6" spans="1:18" x14ac:dyDescent="0.25">
      <c r="A6" s="32"/>
      <c r="B6" s="64" t="s">
        <v>14</v>
      </c>
      <c r="C6" s="11"/>
      <c r="D6" s="58" t="s">
        <v>18</v>
      </c>
      <c r="E6" s="12"/>
      <c r="F6" s="12"/>
      <c r="G6" s="12"/>
      <c r="H6" s="59"/>
      <c r="I6" s="11"/>
      <c r="J6" s="11"/>
      <c r="K6" s="48" t="s">
        <v>5</v>
      </c>
      <c r="L6" s="17">
        <v>0.3</v>
      </c>
      <c r="M6" s="15" t="s">
        <v>1</v>
      </c>
      <c r="N6" s="15"/>
      <c r="O6" s="49"/>
      <c r="P6" s="34"/>
    </row>
    <row r="7" spans="1:18" ht="15.75" thickBot="1" x14ac:dyDescent="0.3">
      <c r="A7" s="32"/>
      <c r="B7" s="77" t="s">
        <v>22</v>
      </c>
      <c r="C7" s="11"/>
      <c r="D7" s="60" t="s">
        <v>19</v>
      </c>
      <c r="E7" s="61"/>
      <c r="F7" s="61"/>
      <c r="G7" s="61"/>
      <c r="H7" s="62"/>
      <c r="I7" s="105" t="s">
        <v>27</v>
      </c>
      <c r="J7" s="105"/>
      <c r="K7" s="50" t="s">
        <v>6</v>
      </c>
      <c r="L7" s="51">
        <v>0.03</v>
      </c>
      <c r="M7" s="52" t="s">
        <v>8</v>
      </c>
      <c r="N7" s="52"/>
      <c r="O7" s="53"/>
      <c r="P7" s="34"/>
    </row>
    <row r="8" spans="1:18" ht="6.4" customHeight="1" thickTop="1" thickBot="1" x14ac:dyDescent="0.3">
      <c r="A8" s="32"/>
      <c r="B8" s="70"/>
      <c r="C8" s="11"/>
      <c r="D8" s="11"/>
      <c r="E8" s="11"/>
      <c r="F8" s="11"/>
      <c r="G8" s="11"/>
      <c r="H8" s="11"/>
      <c r="I8" s="106"/>
      <c r="J8" s="106"/>
      <c r="K8" s="11"/>
      <c r="L8" s="11"/>
      <c r="M8" s="11"/>
      <c r="N8" s="11"/>
      <c r="O8" s="67"/>
      <c r="P8" s="11"/>
    </row>
    <row r="9" spans="1:18" ht="15.75" thickTop="1" x14ac:dyDescent="0.25">
      <c r="A9" s="32"/>
      <c r="B9" s="69"/>
      <c r="C9" s="107" t="s">
        <v>28</v>
      </c>
      <c r="D9" s="96"/>
      <c r="E9" s="96"/>
      <c r="F9" s="96"/>
      <c r="G9" s="96"/>
      <c r="H9" s="83" t="s">
        <v>31</v>
      </c>
      <c r="I9" s="95" t="s">
        <v>29</v>
      </c>
      <c r="J9" s="96"/>
      <c r="K9" s="96"/>
      <c r="L9" s="96"/>
      <c r="M9" s="96"/>
      <c r="N9" s="71"/>
      <c r="O9" s="97" t="s">
        <v>23</v>
      </c>
      <c r="P9" s="35"/>
    </row>
    <row r="10" spans="1:18" ht="24" thickBot="1" x14ac:dyDescent="0.3">
      <c r="A10" s="32"/>
      <c r="B10" s="68"/>
      <c r="C10" s="81">
        <f t="shared" ref="C10:F10" si="0">D10-365.25</f>
        <v>41729.75</v>
      </c>
      <c r="D10" s="81">
        <f t="shared" si="0"/>
        <v>42095</v>
      </c>
      <c r="E10" s="81">
        <f t="shared" si="0"/>
        <v>42460.25</v>
      </c>
      <c r="F10" s="81">
        <f t="shared" si="0"/>
        <v>42825.5</v>
      </c>
      <c r="G10" s="81">
        <f>H10-365.25</f>
        <v>43190.75</v>
      </c>
      <c r="H10" s="16">
        <f>B3</f>
        <v>43556</v>
      </c>
      <c r="I10" s="81">
        <f>H10+365.25</f>
        <v>43921.25</v>
      </c>
      <c r="J10" s="81">
        <f t="shared" ref="J10:M10" si="1">I10+365.25</f>
        <v>44286.5</v>
      </c>
      <c r="K10" s="81">
        <f t="shared" si="1"/>
        <v>44651.75</v>
      </c>
      <c r="L10" s="81">
        <f t="shared" si="1"/>
        <v>45017</v>
      </c>
      <c r="M10" s="81">
        <f t="shared" si="1"/>
        <v>45382.25</v>
      </c>
      <c r="N10" s="72"/>
      <c r="O10" s="98"/>
      <c r="P10" s="35"/>
    </row>
    <row r="11" spans="1:18" ht="14.45" x14ac:dyDescent="0.3">
      <c r="A11" s="32"/>
      <c r="B11" s="84" t="s">
        <v>32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30000</v>
      </c>
      <c r="I11" s="20">
        <f>H11*(1+$L$3)</f>
        <v>30600</v>
      </c>
      <c r="J11" s="20">
        <f>I11*(1+$L$3)</f>
        <v>31212</v>
      </c>
      <c r="K11" s="20">
        <f>J11*(1+$L$3)</f>
        <v>31836.240000000002</v>
      </c>
      <c r="L11" s="20">
        <f>K11*(1+$L$3)</f>
        <v>32472.964800000002</v>
      </c>
      <c r="M11" s="29">
        <f>L11*(1+$L$3)</f>
        <v>33122.424096000002</v>
      </c>
      <c r="N11" s="75"/>
      <c r="O11" s="41" t="s">
        <v>24</v>
      </c>
      <c r="P11" s="36"/>
    </row>
    <row r="12" spans="1:18" ht="15" customHeight="1" x14ac:dyDescent="0.3">
      <c r="A12" s="32"/>
      <c r="B12" s="85" t="s">
        <v>33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80000</v>
      </c>
      <c r="I12" s="23">
        <f>H12*(1-$L$4)*(1+$L$5)*(1+$L$6)</f>
        <v>102897.60000000001</v>
      </c>
      <c r="J12" s="23">
        <f>I12*(1-$L$4)*(1+$L$5)*(1+$L$6)</f>
        <v>132348.95107200003</v>
      </c>
      <c r="K12" s="23">
        <f>J12*(1-$L$4)*(1+$L$5)*(1+$L$6)</f>
        <v>170229.8678478279</v>
      </c>
      <c r="L12" s="23">
        <f>K12*(1-$L$4)*(1+$L$5)*(1+$L$6)</f>
        <v>218953.06062323318</v>
      </c>
      <c r="M12" s="30">
        <f>L12*(1-$L$4)*(1+$L$5)*(1+$L$6)</f>
        <v>281621.80563481501</v>
      </c>
      <c r="N12" s="75"/>
      <c r="O12" s="41" t="s">
        <v>25</v>
      </c>
      <c r="P12" s="36"/>
    </row>
    <row r="13" spans="1:18" ht="14.45" x14ac:dyDescent="0.3">
      <c r="A13" s="32"/>
      <c r="B13" s="7" t="s">
        <v>12</v>
      </c>
      <c r="C13" s="3">
        <f t="shared" ref="C13:F13" si="2">C11+C12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>G11+G12</f>
        <v>0</v>
      </c>
      <c r="H13" s="4">
        <f t="shared" ref="H13:M13" si="3">SUM(H11:H12)</f>
        <v>110000</v>
      </c>
      <c r="I13" s="4">
        <f t="shared" si="3"/>
        <v>133497.60000000001</v>
      </c>
      <c r="J13" s="4">
        <f t="shared" si="3"/>
        <v>163560.95107200003</v>
      </c>
      <c r="K13" s="4">
        <f t="shared" si="3"/>
        <v>202066.10784782789</v>
      </c>
      <c r="L13" s="4">
        <f t="shared" si="3"/>
        <v>251426.02542323316</v>
      </c>
      <c r="M13" s="4">
        <f t="shared" si="3"/>
        <v>314744.22973081504</v>
      </c>
      <c r="N13" s="73"/>
      <c r="O13" s="42"/>
      <c r="P13" s="37"/>
    </row>
    <row r="14" spans="1:18" ht="15.75" thickBot="1" x14ac:dyDescent="0.3">
      <c r="A14" s="32"/>
      <c r="B14" s="85" t="s">
        <v>34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95000</v>
      </c>
      <c r="I14" s="26">
        <f>H14*(1+$L$6)*(1+$L$7)</f>
        <v>127205</v>
      </c>
      <c r="J14" s="26">
        <f>I14*(1+$L$6)*(1+$L$7)</f>
        <v>170327.495</v>
      </c>
      <c r="K14" s="26">
        <f>J14*(1+$L$6)*(1+$L$7)</f>
        <v>228068.51580500003</v>
      </c>
      <c r="L14" s="26">
        <f>K14*(1+$L$6)*(1+$L$7)</f>
        <v>305383.74266289506</v>
      </c>
      <c r="M14" s="31">
        <f>L14*(1+$L$6)*(1+$L$7)</f>
        <v>408908.83142561652</v>
      </c>
      <c r="N14" s="76"/>
      <c r="O14" s="43" t="s">
        <v>26</v>
      </c>
      <c r="P14" s="36"/>
    </row>
    <row r="15" spans="1:18" ht="15.75" thickTop="1" x14ac:dyDescent="0.25">
      <c r="A15" s="32"/>
      <c r="B15" s="85" t="s">
        <v>35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62500</v>
      </c>
      <c r="I15" s="27">
        <v>62500</v>
      </c>
      <c r="J15" s="27">
        <v>0</v>
      </c>
      <c r="K15" s="27">
        <v>0</v>
      </c>
      <c r="L15" s="27">
        <v>0</v>
      </c>
      <c r="M15" s="28">
        <v>0</v>
      </c>
      <c r="N15" s="74"/>
      <c r="O15" s="108" t="s">
        <v>37</v>
      </c>
      <c r="P15" s="38"/>
    </row>
    <row r="16" spans="1:18" x14ac:dyDescent="0.25">
      <c r="A16" s="32"/>
      <c r="B16" s="7" t="s">
        <v>36</v>
      </c>
      <c r="C16" s="3">
        <f>SUM(C14:C15)</f>
        <v>0</v>
      </c>
      <c r="D16" s="3">
        <f t="shared" ref="D16:M16" si="4">SUM(D14:D15)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4">
        <f t="shared" si="4"/>
        <v>157500</v>
      </c>
      <c r="I16" s="4">
        <f t="shared" si="4"/>
        <v>189705</v>
      </c>
      <c r="J16" s="4">
        <f t="shared" si="4"/>
        <v>170327.495</v>
      </c>
      <c r="K16" s="4">
        <f t="shared" si="4"/>
        <v>228068.51580500003</v>
      </c>
      <c r="L16" s="4">
        <f t="shared" si="4"/>
        <v>305383.74266289506</v>
      </c>
      <c r="M16" s="4">
        <f t="shared" si="4"/>
        <v>408908.83142561652</v>
      </c>
      <c r="N16" s="73"/>
      <c r="O16" s="109"/>
      <c r="P16" s="38"/>
      <c r="Q16" s="1"/>
      <c r="R16" s="2"/>
    </row>
    <row r="17" spans="1:16" x14ac:dyDescent="0.25">
      <c r="A17" s="32"/>
      <c r="B17" s="7" t="s">
        <v>11</v>
      </c>
      <c r="C17" s="3">
        <f t="shared" ref="C17:G17" si="5">C15+C14-C12-C11</f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3">
        <f t="shared" si="5"/>
        <v>0</v>
      </c>
      <c r="H17" s="4">
        <f>H15+H14-H12-H11</f>
        <v>47500</v>
      </c>
      <c r="I17" s="4">
        <f t="shared" ref="I17:M17" si="6">I15+I14-I12-I11</f>
        <v>56207.399999999994</v>
      </c>
      <c r="J17" s="4">
        <f t="shared" si="6"/>
        <v>6766.54392799997</v>
      </c>
      <c r="K17" s="4">
        <f t="shared" si="6"/>
        <v>26002.407957172127</v>
      </c>
      <c r="L17" s="4">
        <f t="shared" si="6"/>
        <v>53957.717239661884</v>
      </c>
      <c r="M17" s="4">
        <f t="shared" si="6"/>
        <v>94164.601694801502</v>
      </c>
      <c r="N17" s="73"/>
      <c r="O17" s="44">
        <f>SUM(H17:M17)</f>
        <v>284598.6708196355</v>
      </c>
      <c r="P17" s="39"/>
    </row>
    <row r="18" spans="1:16" ht="30.75" thickBot="1" x14ac:dyDescent="0.3">
      <c r="A18" s="32"/>
      <c r="B18" s="8" t="s">
        <v>10</v>
      </c>
      <c r="C18" s="5">
        <f t="shared" ref="C18:G18" si="7">C17-C15</f>
        <v>0</v>
      </c>
      <c r="D18" s="5">
        <f t="shared" si="7"/>
        <v>0</v>
      </c>
      <c r="E18" s="5">
        <f t="shared" si="7"/>
        <v>0</v>
      </c>
      <c r="F18" s="5">
        <f t="shared" si="7"/>
        <v>0</v>
      </c>
      <c r="G18" s="5">
        <f t="shared" si="7"/>
        <v>0</v>
      </c>
      <c r="H18" s="6">
        <f>H17-H15</f>
        <v>-15000</v>
      </c>
      <c r="I18" s="6">
        <f t="shared" ref="I18:M18" si="8">I17-I15</f>
        <v>-6292.6000000000058</v>
      </c>
      <c r="J18" s="6">
        <f t="shared" si="8"/>
        <v>6766.54392799997</v>
      </c>
      <c r="K18" s="6">
        <f t="shared" si="8"/>
        <v>26002.407957172127</v>
      </c>
      <c r="L18" s="6">
        <f t="shared" si="8"/>
        <v>53957.717239661884</v>
      </c>
      <c r="M18" s="9">
        <f t="shared" si="8"/>
        <v>94164.601694801502</v>
      </c>
      <c r="N18" s="73"/>
      <c r="O18" s="44">
        <f>SUM(H18:M18)</f>
        <v>159598.67081963547</v>
      </c>
      <c r="P18" s="39"/>
    </row>
    <row r="19" spans="1:16" x14ac:dyDescent="0.25">
      <c r="A19" s="32"/>
      <c r="B19" s="86"/>
      <c r="C19" s="86"/>
      <c r="D19" s="86"/>
      <c r="E19" s="86"/>
      <c r="F19" s="86"/>
      <c r="G19" s="86"/>
      <c r="H19" s="92"/>
      <c r="I19" s="86"/>
      <c r="J19" s="86"/>
      <c r="K19" s="86"/>
      <c r="L19" s="86"/>
      <c r="M19" s="86"/>
      <c r="N19" s="99"/>
      <c r="O19" s="100"/>
      <c r="P19" s="40"/>
    </row>
    <row r="20" spans="1:16" x14ac:dyDescent="0.25">
      <c r="A20" s="32"/>
      <c r="B20" s="87"/>
      <c r="C20" s="87"/>
      <c r="D20" s="87"/>
      <c r="E20" s="87"/>
      <c r="F20" s="87"/>
      <c r="G20" s="87"/>
      <c r="H20" s="93"/>
      <c r="I20" s="87"/>
      <c r="J20" s="87"/>
      <c r="K20" s="87"/>
      <c r="L20" s="87"/>
      <c r="M20" s="87"/>
      <c r="N20" s="101"/>
      <c r="O20" s="102"/>
      <c r="P20" s="40"/>
    </row>
    <row r="21" spans="1:16" x14ac:dyDescent="0.25">
      <c r="A21" s="32"/>
      <c r="B21" s="87"/>
      <c r="C21" s="87"/>
      <c r="D21" s="87"/>
      <c r="E21" s="87"/>
      <c r="F21" s="87"/>
      <c r="G21" s="87"/>
      <c r="H21" s="93"/>
      <c r="I21" s="87"/>
      <c r="J21" s="87"/>
      <c r="K21" s="87"/>
      <c r="L21" s="87"/>
      <c r="M21" s="87"/>
      <c r="N21" s="101"/>
      <c r="O21" s="102"/>
      <c r="P21" s="40"/>
    </row>
    <row r="22" spans="1:16" x14ac:dyDescent="0.25">
      <c r="A22" s="32"/>
      <c r="B22" s="87"/>
      <c r="C22" s="87"/>
      <c r="D22" s="87"/>
      <c r="E22" s="87"/>
      <c r="F22" s="87"/>
      <c r="G22" s="87"/>
      <c r="H22" s="93"/>
      <c r="I22" s="87"/>
      <c r="J22" s="87"/>
      <c r="K22" s="87"/>
      <c r="L22" s="87"/>
      <c r="M22" s="87"/>
      <c r="N22" s="101"/>
      <c r="O22" s="102"/>
      <c r="P22" s="40"/>
    </row>
    <row r="23" spans="1:16" x14ac:dyDescent="0.25">
      <c r="A23" s="32"/>
      <c r="B23" s="87"/>
      <c r="C23" s="87"/>
      <c r="D23" s="87"/>
      <c r="E23" s="87"/>
      <c r="F23" s="87"/>
      <c r="G23" s="87"/>
      <c r="H23" s="93"/>
      <c r="I23" s="87"/>
      <c r="J23" s="87"/>
      <c r="K23" s="87"/>
      <c r="L23" s="87"/>
      <c r="M23" s="87"/>
      <c r="N23" s="101"/>
      <c r="O23" s="102"/>
      <c r="P23" s="40"/>
    </row>
    <row r="24" spans="1:16" x14ac:dyDescent="0.25">
      <c r="A24" s="32"/>
      <c r="B24" s="87"/>
      <c r="C24" s="87"/>
      <c r="D24" s="87"/>
      <c r="E24" s="87"/>
      <c r="F24" s="87"/>
      <c r="G24" s="87"/>
      <c r="H24" s="93"/>
      <c r="I24" s="87"/>
      <c r="J24" s="87"/>
      <c r="K24" s="87"/>
      <c r="L24" s="87"/>
      <c r="M24" s="87"/>
      <c r="N24" s="101"/>
      <c r="O24" s="102"/>
      <c r="P24" s="40"/>
    </row>
    <row r="25" spans="1:16" x14ac:dyDescent="0.25">
      <c r="A25" s="32"/>
      <c r="B25" s="87"/>
      <c r="C25" s="87"/>
      <c r="D25" s="87"/>
      <c r="E25" s="87"/>
      <c r="F25" s="87"/>
      <c r="G25" s="87"/>
      <c r="H25" s="93"/>
      <c r="I25" s="87"/>
      <c r="J25" s="87"/>
      <c r="K25" s="87"/>
      <c r="L25" s="87"/>
      <c r="M25" s="87"/>
      <c r="N25" s="101"/>
      <c r="O25" s="102"/>
      <c r="P25" s="40"/>
    </row>
    <row r="26" spans="1:16" x14ac:dyDescent="0.25">
      <c r="A26" s="32"/>
      <c r="B26" s="87"/>
      <c r="C26" s="87"/>
      <c r="D26" s="87"/>
      <c r="E26" s="87"/>
      <c r="F26" s="87"/>
      <c r="G26" s="87"/>
      <c r="H26" s="93"/>
      <c r="I26" s="87"/>
      <c r="J26" s="87"/>
      <c r="K26" s="87"/>
      <c r="L26" s="87"/>
      <c r="M26" s="87"/>
      <c r="N26" s="101"/>
      <c r="O26" s="102"/>
      <c r="P26" s="40"/>
    </row>
    <row r="27" spans="1:16" x14ac:dyDescent="0.25">
      <c r="A27" s="32"/>
      <c r="B27" s="87"/>
      <c r="C27" s="87"/>
      <c r="D27" s="87"/>
      <c r="E27" s="87"/>
      <c r="F27" s="87"/>
      <c r="G27" s="87"/>
      <c r="H27" s="93"/>
      <c r="I27" s="87"/>
      <c r="J27" s="87"/>
      <c r="K27" s="87"/>
      <c r="L27" s="87"/>
      <c r="M27" s="87"/>
      <c r="N27" s="101"/>
      <c r="O27" s="102"/>
      <c r="P27" s="40"/>
    </row>
    <row r="28" spans="1:16" x14ac:dyDescent="0.25">
      <c r="A28" s="32"/>
      <c r="B28" s="87"/>
      <c r="C28" s="87"/>
      <c r="D28" s="87"/>
      <c r="E28" s="87"/>
      <c r="F28" s="87"/>
      <c r="G28" s="87"/>
      <c r="H28" s="93"/>
      <c r="I28" s="87"/>
      <c r="J28" s="87"/>
      <c r="K28" s="87"/>
      <c r="L28" s="87"/>
      <c r="M28" s="87"/>
      <c r="N28" s="101"/>
      <c r="O28" s="102"/>
      <c r="P28" s="40"/>
    </row>
    <row r="29" spans="1:16" x14ac:dyDescent="0.25">
      <c r="A29" s="32"/>
      <c r="B29" s="87"/>
      <c r="C29" s="87"/>
      <c r="D29" s="87"/>
      <c r="E29" s="87"/>
      <c r="F29" s="87"/>
      <c r="G29" s="87"/>
      <c r="H29" s="93"/>
      <c r="I29" s="87"/>
      <c r="J29" s="87"/>
      <c r="K29" s="87"/>
      <c r="L29" s="87"/>
      <c r="M29" s="87"/>
      <c r="N29" s="101"/>
      <c r="O29" s="102"/>
      <c r="P29" s="40"/>
    </row>
    <row r="30" spans="1:16" x14ac:dyDescent="0.25">
      <c r="A30" s="32"/>
      <c r="B30" s="87"/>
      <c r="C30" s="87"/>
      <c r="D30" s="87"/>
      <c r="E30" s="87"/>
      <c r="F30" s="87"/>
      <c r="G30" s="87"/>
      <c r="H30" s="93"/>
      <c r="I30" s="87"/>
      <c r="J30" s="87"/>
      <c r="K30" s="87"/>
      <c r="L30" s="87"/>
      <c r="M30" s="87"/>
      <c r="N30" s="101"/>
      <c r="O30" s="102"/>
      <c r="P30" s="40"/>
    </row>
    <row r="31" spans="1:16" x14ac:dyDescent="0.25">
      <c r="A31" s="32"/>
      <c r="B31" s="87"/>
      <c r="C31" s="87"/>
      <c r="D31" s="87"/>
      <c r="E31" s="87"/>
      <c r="F31" s="87"/>
      <c r="G31" s="87"/>
      <c r="H31" s="93"/>
      <c r="I31" s="87"/>
      <c r="J31" s="87"/>
      <c r="K31" s="87"/>
      <c r="L31" s="87"/>
      <c r="M31" s="87"/>
      <c r="N31" s="101"/>
      <c r="O31" s="102"/>
      <c r="P31" s="40"/>
    </row>
    <row r="32" spans="1:16" x14ac:dyDescent="0.25">
      <c r="A32" s="32"/>
      <c r="B32" s="87"/>
      <c r="C32" s="87"/>
      <c r="D32" s="87"/>
      <c r="E32" s="87"/>
      <c r="F32" s="87"/>
      <c r="G32" s="87"/>
      <c r="H32" s="93"/>
      <c r="I32" s="87"/>
      <c r="J32" s="87"/>
      <c r="K32" s="87"/>
      <c r="L32" s="87"/>
      <c r="M32" s="87"/>
      <c r="N32" s="101"/>
      <c r="O32" s="102"/>
      <c r="P32" s="40"/>
    </row>
    <row r="33" spans="1:16" x14ac:dyDescent="0.25">
      <c r="A33" s="32"/>
      <c r="B33" s="87"/>
      <c r="C33" s="87"/>
      <c r="D33" s="87"/>
      <c r="E33" s="87"/>
      <c r="F33" s="87"/>
      <c r="G33" s="87"/>
      <c r="H33" s="93"/>
      <c r="I33" s="87"/>
      <c r="J33" s="87"/>
      <c r="K33" s="87"/>
      <c r="L33" s="87"/>
      <c r="M33" s="87"/>
      <c r="N33" s="101"/>
      <c r="O33" s="102"/>
      <c r="P33" s="40"/>
    </row>
    <row r="34" spans="1:16" x14ac:dyDescent="0.25">
      <c r="A34" s="32"/>
      <c r="B34" s="87"/>
      <c r="C34" s="87"/>
      <c r="D34" s="87"/>
      <c r="E34" s="87"/>
      <c r="F34" s="87"/>
      <c r="G34" s="87"/>
      <c r="H34" s="93"/>
      <c r="I34" s="87"/>
      <c r="J34" s="87"/>
      <c r="K34" s="87"/>
      <c r="L34" s="87"/>
      <c r="M34" s="87"/>
      <c r="N34" s="101"/>
      <c r="O34" s="102"/>
      <c r="P34" s="40"/>
    </row>
    <row r="35" spans="1:16" x14ac:dyDescent="0.25">
      <c r="A35" s="32"/>
      <c r="B35" s="87"/>
      <c r="C35" s="87"/>
      <c r="D35" s="87"/>
      <c r="E35" s="87"/>
      <c r="F35" s="87"/>
      <c r="G35" s="87"/>
      <c r="H35" s="93"/>
      <c r="I35" s="87"/>
      <c r="J35" s="87"/>
      <c r="K35" s="87"/>
      <c r="L35" s="87"/>
      <c r="M35" s="87"/>
      <c r="N35" s="101"/>
      <c r="O35" s="102"/>
      <c r="P35" s="40"/>
    </row>
    <row r="36" spans="1:16" x14ac:dyDescent="0.25">
      <c r="A36" s="32"/>
      <c r="B36" s="87"/>
      <c r="C36" s="87"/>
      <c r="D36" s="87"/>
      <c r="E36" s="87"/>
      <c r="F36" s="87"/>
      <c r="G36" s="87"/>
      <c r="H36" s="93"/>
      <c r="I36" s="87"/>
      <c r="J36" s="87"/>
      <c r="K36" s="87"/>
      <c r="L36" s="87"/>
      <c r="M36" s="87"/>
      <c r="N36" s="101"/>
      <c r="O36" s="102"/>
      <c r="P36" s="40"/>
    </row>
    <row r="37" spans="1:16" x14ac:dyDescent="0.25">
      <c r="A37" s="32"/>
      <c r="B37" s="87"/>
      <c r="C37" s="87"/>
      <c r="D37" s="87"/>
      <c r="E37" s="87"/>
      <c r="F37" s="87"/>
      <c r="G37" s="87"/>
      <c r="H37" s="93"/>
      <c r="I37" s="87"/>
      <c r="J37" s="87"/>
      <c r="K37" s="87"/>
      <c r="L37" s="87"/>
      <c r="M37" s="87"/>
      <c r="N37" s="101"/>
      <c r="O37" s="102"/>
      <c r="P37" s="40"/>
    </row>
    <row r="38" spans="1:16" x14ac:dyDescent="0.25">
      <c r="A38" s="32"/>
      <c r="B38" s="87"/>
      <c r="C38" s="87"/>
      <c r="D38" s="87"/>
      <c r="E38" s="87"/>
      <c r="F38" s="87"/>
      <c r="G38" s="87"/>
      <c r="H38" s="93"/>
      <c r="I38" s="87"/>
      <c r="J38" s="87"/>
      <c r="K38" s="87"/>
      <c r="L38" s="87"/>
      <c r="M38" s="87"/>
      <c r="N38" s="101"/>
      <c r="O38" s="102"/>
      <c r="P38" s="40"/>
    </row>
    <row r="39" spans="1:16" x14ac:dyDescent="0.25">
      <c r="A39" s="32"/>
      <c r="B39" s="87"/>
      <c r="C39" s="87"/>
      <c r="D39" s="87"/>
      <c r="E39" s="87"/>
      <c r="F39" s="87"/>
      <c r="G39" s="87"/>
      <c r="H39" s="93"/>
      <c r="I39" s="87"/>
      <c r="J39" s="87"/>
      <c r="K39" s="87"/>
      <c r="L39" s="87"/>
      <c r="M39" s="87"/>
      <c r="N39" s="101"/>
      <c r="O39" s="102"/>
      <c r="P39" s="40"/>
    </row>
    <row r="40" spans="1:16" x14ac:dyDescent="0.25">
      <c r="A40" s="32"/>
      <c r="B40" s="87"/>
      <c r="C40" s="87"/>
      <c r="D40" s="87"/>
      <c r="E40" s="87"/>
      <c r="F40" s="87"/>
      <c r="G40" s="87"/>
      <c r="H40" s="93"/>
      <c r="I40" s="87"/>
      <c r="J40" s="87"/>
      <c r="K40" s="87"/>
      <c r="L40" s="87"/>
      <c r="M40" s="87"/>
      <c r="N40" s="101"/>
      <c r="O40" s="102"/>
      <c r="P40" s="40"/>
    </row>
    <row r="41" spans="1:16" x14ac:dyDescent="0.25">
      <c r="A41" s="32"/>
      <c r="B41" s="87"/>
      <c r="C41" s="87"/>
      <c r="D41" s="87"/>
      <c r="E41" s="87"/>
      <c r="F41" s="87"/>
      <c r="G41" s="87"/>
      <c r="H41" s="93"/>
      <c r="I41" s="87"/>
      <c r="J41" s="87"/>
      <c r="K41" s="87"/>
      <c r="L41" s="87"/>
      <c r="M41" s="87"/>
      <c r="N41" s="101"/>
      <c r="O41" s="102"/>
      <c r="P41" s="40"/>
    </row>
    <row r="42" spans="1:16" x14ac:dyDescent="0.25">
      <c r="A42" s="32"/>
      <c r="B42" s="87"/>
      <c r="C42" s="87"/>
      <c r="D42" s="87"/>
      <c r="E42" s="87"/>
      <c r="F42" s="87"/>
      <c r="G42" s="87"/>
      <c r="H42" s="93"/>
      <c r="I42" s="87"/>
      <c r="J42" s="87"/>
      <c r="K42" s="87"/>
      <c r="L42" s="87"/>
      <c r="M42" s="87"/>
      <c r="N42" s="101"/>
      <c r="O42" s="102"/>
      <c r="P42" s="40"/>
    </row>
    <row r="43" spans="1:16" x14ac:dyDescent="0.25">
      <c r="A43" s="32"/>
      <c r="B43" s="87"/>
      <c r="C43" s="87"/>
      <c r="D43" s="87"/>
      <c r="E43" s="87"/>
      <c r="F43" s="87"/>
      <c r="G43" s="87"/>
      <c r="H43" s="93"/>
      <c r="I43" s="87"/>
      <c r="J43" s="87"/>
      <c r="K43" s="87"/>
      <c r="L43" s="87"/>
      <c r="M43" s="87"/>
      <c r="N43" s="101"/>
      <c r="O43" s="102"/>
      <c r="P43" s="40"/>
    </row>
    <row r="44" spans="1:16" x14ac:dyDescent="0.25">
      <c r="A44" s="32"/>
      <c r="B44" s="87"/>
      <c r="C44" s="87"/>
      <c r="D44" s="87"/>
      <c r="E44" s="87"/>
      <c r="F44" s="87"/>
      <c r="G44" s="87"/>
      <c r="H44" s="93"/>
      <c r="I44" s="87"/>
      <c r="J44" s="87"/>
      <c r="K44" s="87"/>
      <c r="L44" s="87"/>
      <c r="M44" s="87"/>
      <c r="N44" s="101"/>
      <c r="O44" s="102"/>
      <c r="P44" s="40"/>
    </row>
    <row r="45" spans="1:16" x14ac:dyDescent="0.25">
      <c r="A45" s="32"/>
      <c r="B45" s="87"/>
      <c r="C45" s="87"/>
      <c r="D45" s="87"/>
      <c r="E45" s="87"/>
      <c r="F45" s="87"/>
      <c r="G45" s="87"/>
      <c r="H45" s="93"/>
      <c r="I45" s="87"/>
      <c r="J45" s="87"/>
      <c r="K45" s="87"/>
      <c r="L45" s="87"/>
      <c r="M45" s="87"/>
      <c r="N45" s="101"/>
      <c r="O45" s="102"/>
      <c r="P45" s="40"/>
    </row>
    <row r="46" spans="1:16" x14ac:dyDescent="0.25">
      <c r="A46" s="32"/>
      <c r="B46" s="87"/>
      <c r="C46" s="87"/>
      <c r="D46" s="87"/>
      <c r="E46" s="87"/>
      <c r="F46" s="87"/>
      <c r="G46" s="87"/>
      <c r="H46" s="93"/>
      <c r="I46" s="87"/>
      <c r="J46" s="87"/>
      <c r="K46" s="87"/>
      <c r="L46" s="87"/>
      <c r="M46" s="87"/>
      <c r="N46" s="101"/>
      <c r="O46" s="102"/>
      <c r="P46" s="40"/>
    </row>
    <row r="47" spans="1:16" x14ac:dyDescent="0.25">
      <c r="A47" s="32"/>
      <c r="B47" s="87"/>
      <c r="C47" s="87"/>
      <c r="D47" s="87"/>
      <c r="E47" s="87"/>
      <c r="F47" s="87"/>
      <c r="G47" s="87"/>
      <c r="H47" s="93"/>
      <c r="I47" s="87"/>
      <c r="J47" s="87"/>
      <c r="K47" s="87"/>
      <c r="L47" s="87"/>
      <c r="M47" s="87"/>
      <c r="N47" s="101"/>
      <c r="O47" s="102"/>
      <c r="P47" s="40"/>
    </row>
    <row r="48" spans="1:16" ht="15.75" thickBot="1" x14ac:dyDescent="0.3">
      <c r="A48" s="32"/>
      <c r="B48" s="88"/>
      <c r="C48" s="88"/>
      <c r="D48" s="88"/>
      <c r="E48" s="88"/>
      <c r="F48" s="88"/>
      <c r="G48" s="88"/>
      <c r="H48" s="94"/>
      <c r="I48" s="88"/>
      <c r="J48" s="88"/>
      <c r="K48" s="88"/>
      <c r="L48" s="88"/>
      <c r="M48" s="88"/>
      <c r="N48" s="103"/>
      <c r="O48" s="104"/>
      <c r="P48" s="40"/>
    </row>
    <row r="49" spans="1:16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sheetProtection sheet="1" objects="1" scenarios="1" selectLockedCells="1"/>
  <mergeCells count="19">
    <mergeCell ref="O9:O10"/>
    <mergeCell ref="N19:O48"/>
    <mergeCell ref="I7:J8"/>
    <mergeCell ref="C9:G9"/>
    <mergeCell ref="O15:O16"/>
    <mergeCell ref="L19:L48"/>
    <mergeCell ref="M19:M48"/>
    <mergeCell ref="I19:I48"/>
    <mergeCell ref="J19:J48"/>
    <mergeCell ref="K19:K48"/>
    <mergeCell ref="I9:M9"/>
    <mergeCell ref="F19:F48"/>
    <mergeCell ref="G19:G48"/>
    <mergeCell ref="B19:B48"/>
    <mergeCell ref="C19:C48"/>
    <mergeCell ref="D19:D48"/>
    <mergeCell ref="E19:E48"/>
    <mergeCell ref="D2:H2"/>
    <mergeCell ref="H19:H48"/>
  </mergeCells>
  <pageMargins left="0.7" right="0.7" top="0.75" bottom="0.75" header="0.3" footer="0.3"/>
  <pageSetup paperSize="9"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Zerling</dc:creator>
  <cp:lastModifiedBy>Zerling</cp:lastModifiedBy>
  <cp:lastPrinted>2019-02-05T07:48:20Z</cp:lastPrinted>
  <dcterms:created xsi:type="dcterms:W3CDTF">2019-02-04T19:32:10Z</dcterms:created>
  <dcterms:modified xsi:type="dcterms:W3CDTF">2019-03-26T15:11:46Z</dcterms:modified>
</cp:coreProperties>
</file>